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nasim1\Downloads\"/>
    </mc:Choice>
  </mc:AlternateContent>
  <xr:revisionPtr revIDLastSave="0" documentId="8_{B3358F91-756C-4EBD-AA0D-9BF8A2A20750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7" i="1" l="1"/>
  <c r="D126" i="1" l="1"/>
  <c r="D118" i="1"/>
  <c r="D42" i="1"/>
  <c r="D123" i="1" s="1"/>
  <c r="D40" i="1"/>
  <c r="D125" i="1" s="1"/>
  <c r="D38" i="1"/>
  <c r="D37" i="1"/>
  <c r="D35" i="1"/>
  <c r="D124" i="1" s="1"/>
  <c r="C92" i="1"/>
  <c r="C94" i="1" s="1"/>
  <c r="C98" i="1" s="1"/>
  <c r="B76" i="1"/>
  <c r="C76" i="1"/>
  <c r="B77" i="1"/>
  <c r="C77" i="1"/>
  <c r="B78" i="1"/>
  <c r="C78" i="1"/>
  <c r="B79" i="1"/>
  <c r="C79" i="1"/>
  <c r="B80" i="1"/>
  <c r="C80" i="1"/>
  <c r="B81" i="1"/>
  <c r="B62" i="1"/>
  <c r="C62" i="1"/>
  <c r="B63" i="1"/>
  <c r="C63" i="1"/>
  <c r="B64" i="1"/>
  <c r="C64" i="1"/>
  <c r="B65" i="1"/>
  <c r="C65" i="1"/>
  <c r="C83" i="1" l="1"/>
  <c r="D127" i="1"/>
  <c r="C67" i="1"/>
</calcChain>
</file>

<file path=xl/sharedStrings.xml><?xml version="1.0" encoding="utf-8"?>
<sst xmlns="http://schemas.openxmlformats.org/spreadsheetml/2006/main" count="69" uniqueCount="64">
  <si>
    <t xml:space="preserve">דוגמה א </t>
  </si>
  <si>
    <t>נתוני החברה הינם :</t>
  </si>
  <si>
    <t xml:space="preserve">מחזור שנת 2019 </t>
  </si>
  <si>
    <t>התשומות לשנת 2019</t>
  </si>
  <si>
    <t xml:space="preserve">שכר עבודה </t>
  </si>
  <si>
    <t>תנאים סוציאליים</t>
  </si>
  <si>
    <t xml:space="preserve">רווחי החברה בשנת 2019 </t>
  </si>
  <si>
    <t xml:space="preserve">הכנסה ממשכורת החברה </t>
  </si>
  <si>
    <t xml:space="preserve">הכנסה מעסק </t>
  </si>
  <si>
    <t>הכנסה מדיבדנד מחברת המעטים</t>
  </si>
  <si>
    <t xml:space="preserve">הכנסה ממשכורת בחברה </t>
  </si>
  <si>
    <t xml:space="preserve">מחזור העסק 280 אלף בשנת 2018 </t>
  </si>
  <si>
    <t>הכנסה מדיבידנד מחברת המעטים</t>
  </si>
  <si>
    <t>פיצויי פיטורין</t>
  </si>
  <si>
    <t>פיצויים עקב תאונה</t>
  </si>
  <si>
    <t xml:space="preserve">מילואים מביטוח לאומי </t>
  </si>
  <si>
    <t>פתרון :</t>
  </si>
  <si>
    <t>בעל שליטה ראשון :</t>
  </si>
  <si>
    <t>נתוני החברה</t>
  </si>
  <si>
    <t xml:space="preserve">₪ </t>
  </si>
  <si>
    <t xml:space="preserve"> חלקו ברווחי החברה לפני קיזוז הפסדים</t>
  </si>
  <si>
    <t>בעל המניות השני :</t>
  </si>
  <si>
    <t>חלקו ברווחי החברה לפני קיזוז הפסדים</t>
  </si>
  <si>
    <t xml:space="preserve">בסיס ההכנסה לצורך חישוב המענק </t>
  </si>
  <si>
    <t>הכנסה מעסק</t>
  </si>
  <si>
    <t>מילואים מביטח לאומי</t>
  </si>
  <si>
    <t xml:space="preserve">סכ"ה מענק </t>
  </si>
  <si>
    <t xml:space="preserve">מענק הוצאות קבועות לחברה </t>
  </si>
  <si>
    <t>אחוזים</t>
  </si>
  <si>
    <t>חישוב ידני :</t>
  </si>
  <si>
    <t>אחוז הפגיעה</t>
  </si>
  <si>
    <t xml:space="preserve">מקדם ההשתתפות </t>
  </si>
  <si>
    <t>1-(50%*90%+(40000*1.5*1.25*6)/5000000)</t>
  </si>
  <si>
    <t xml:space="preserve">מקסימום מקדם לפי התקנות </t>
  </si>
  <si>
    <t>סכום המענק =30%*20*95000</t>
  </si>
  <si>
    <t>הסבר מקדם ההשתתפות שיצא :</t>
  </si>
  <si>
    <t>אחוז רווח החברה</t>
  </si>
  <si>
    <t>אחוז ההוצאות מהמחזור שלא נכללו במע"מ</t>
  </si>
  <si>
    <t>אחוז המשכורת ששולמה בחצי חודש מהחודשיים  25% מ 12%</t>
  </si>
  <si>
    <t xml:space="preserve">ש"ח </t>
  </si>
  <si>
    <t>ש"ח</t>
  </si>
  <si>
    <t>מחזור החברה ב 3+4/2019</t>
  </si>
  <si>
    <t>מחזור החברה ב 3+4/2020</t>
  </si>
  <si>
    <t>זכאי למענק</t>
  </si>
  <si>
    <t>70% מהכנסה חודשית ממוצעת</t>
  </si>
  <si>
    <t>חברה שנפתחה בשנת 2014. בעלת שני בעלי שליטה שאינם קרובים, שכל אחד מהם מחזיק ב-50% בחברה</t>
  </si>
  <si>
    <t>הכנסה מפגיעת עבודה כעצמאי</t>
  </si>
  <si>
    <t>הכנסות בעל השליטה הראשון בשנת 2018 הן כדלקמן:</t>
  </si>
  <si>
    <t>הכנסות בעל השליטה השני בשנת 2018 הן כדלקמן :</t>
  </si>
  <si>
    <t>התחיל לקבל משכורת בשנת 2019, בסכום של 120 אלף לשנה.</t>
  </si>
  <si>
    <t>רווחי החברה 600 אלפי ש''ח לשנת 2018, ולצורכי מס קוזזו הפסדים משנים קודמות בסך 200 אלפי ש''ח. בנוסף, ודווח בשדה 020 על הכנסה של 400 אלפי ש''ח לחברה בשנת 2018</t>
  </si>
  <si>
    <t>הכנסה חייבת למס של החברה הצפוייה בשנת 2019 הייא 1,650 אלפי ש''ח.</t>
  </si>
  <si>
    <t>הוצאות אחרות שלא נכללות במע"מ</t>
  </si>
  <si>
    <t>ופיטרה את שאר העובדים החל מ-16.3.20 עד 30.4.20</t>
  </si>
  <si>
    <t xml:space="preserve">תקופת החל''ת בחודשים במרץ ואפריל </t>
  </si>
  <si>
    <t xml:space="preserve">החברה הוציאה 50% מהעובדים לחל''ת </t>
  </si>
  <si>
    <t xml:space="preserve">חישוב המענקים המגיעים לבעלי השלטה </t>
  </si>
  <si>
    <t>עולה על התקרה, לכן לא זכאי למענק.</t>
  </si>
  <si>
    <r>
      <t xml:space="preserve">חישוב הכנסות לצורך בחינת תקרת </t>
    </r>
    <r>
      <rPr>
        <b/>
        <sz val="11"/>
        <color theme="1"/>
        <rFont val="Arial"/>
        <family val="2"/>
        <scheme val="minor"/>
      </rPr>
      <t>מיליון ש"ח</t>
    </r>
  </si>
  <si>
    <t xml:space="preserve">מחזור העסק 280 אלף </t>
  </si>
  <si>
    <t xml:space="preserve">תוספת מענק למחזור מתחת 300 אלפי ש''ח </t>
  </si>
  <si>
    <t>אץ הנתונים ניתן להכניס הנתונים למחשבון שפרסמנו בלשכה והוא יחשב עבורינו.</t>
  </si>
  <si>
    <t>האחוז שמכפילים המקדם אם האחוז הנזק 47%</t>
  </si>
  <si>
    <t>10% התשומות שדווחו במע"מ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</si>
</sst>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u val="double"/>
      <sz val="11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u val="double"/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3" fontId="0" fillId="0" borderId="0" xfId="0" applyNumberFormat="1"/>
    <xf numFmtId="3" fontId="0" fillId="0" borderId="1" xfId="0" applyNumberFormat="1" applyBorder="1"/>
    <xf numFmtId="3" fontId="3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3" fontId="0" fillId="0" borderId="0" xfId="0" applyNumberFormat="1" applyBorder="1"/>
    <xf numFmtId="3" fontId="0" fillId="0" borderId="0" xfId="0" applyNumberFormat="1" applyFill="1" applyBorder="1"/>
    <xf numFmtId="3" fontId="5" fillId="0" borderId="0" xfId="0" applyNumberFormat="1" applyFont="1"/>
    <xf numFmtId="9" fontId="0" fillId="0" borderId="0" xfId="1" applyFont="1"/>
    <xf numFmtId="10" fontId="0" fillId="0" borderId="0" xfId="0" applyNumberFormat="1" applyAlignment="1">
      <alignment horizontal="left"/>
    </xf>
    <xf numFmtId="9" fontId="0" fillId="0" borderId="0" xfId="0" applyNumberFormat="1"/>
    <xf numFmtId="9" fontId="0" fillId="0" borderId="1" xfId="1" applyFont="1" applyBorder="1"/>
    <xf numFmtId="9" fontId="5" fillId="0" borderId="0" xfId="0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 applyAlignment="1">
      <alignment horizontal="center"/>
    </xf>
    <xf numFmtId="164" fontId="0" fillId="0" borderId="0" xfId="2" applyNumberFormat="1" applyFont="1"/>
    <xf numFmtId="164" fontId="0" fillId="0" borderId="1" xfId="2" applyNumberFormat="1" applyFont="1" applyBorder="1"/>
    <xf numFmtId="164" fontId="5" fillId="0" borderId="0" xfId="2" applyNumberFormat="1" applyFont="1"/>
    <xf numFmtId="0" fontId="0" fillId="0" borderId="0" xfId="0" applyAlignment="1">
      <alignment readingOrder="2"/>
    </xf>
    <xf numFmtId="0" fontId="0" fillId="0" borderId="0" xfId="0" applyAlignment="1"/>
    <xf numFmtId="0" fontId="6" fillId="0" borderId="0" xfId="0" applyFont="1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27"/>
  <sheetViews>
    <sheetView rightToLeft="1" tabSelected="1" topLeftCell="A101" workbookViewId="0">
      <selection activeCell="B111" sqref="B111"/>
    </sheetView>
  </sheetViews>
  <sheetFormatPr defaultRowHeight="13.8" x14ac:dyDescent="0.25"/>
  <cols>
    <col min="1" max="1" width="42.5" style="17" customWidth="1"/>
    <col min="2" max="2" width="58.19921875" customWidth="1"/>
    <col min="3" max="3" width="23.59765625" customWidth="1"/>
    <col min="4" max="4" width="45.8984375" customWidth="1"/>
    <col min="5" max="5" width="6.5" customWidth="1"/>
    <col min="6" max="6" width="9" customWidth="1"/>
    <col min="7" max="7" width="4.09765625" customWidth="1"/>
    <col min="8" max="8" width="4.5" customWidth="1"/>
    <col min="9" max="10" width="9" customWidth="1"/>
  </cols>
  <sheetData>
    <row r="2" spans="1:3" x14ac:dyDescent="0.25">
      <c r="A2" s="16" t="s">
        <v>0</v>
      </c>
    </row>
    <row r="4" spans="1:3" x14ac:dyDescent="0.25">
      <c r="A4" s="22" t="s">
        <v>45</v>
      </c>
    </row>
    <row r="6" spans="1:3" x14ac:dyDescent="0.25">
      <c r="A6" s="16" t="s">
        <v>47</v>
      </c>
      <c r="B6" s="1"/>
    </row>
    <row r="8" spans="1:3" x14ac:dyDescent="0.25">
      <c r="C8" s="5" t="s">
        <v>40</v>
      </c>
    </row>
    <row r="9" spans="1:3" x14ac:dyDescent="0.25">
      <c r="A9" s="17" t="s">
        <v>7</v>
      </c>
      <c r="C9" s="2">
        <v>120000</v>
      </c>
    </row>
    <row r="10" spans="1:3" x14ac:dyDescent="0.25">
      <c r="A10" s="17" t="s">
        <v>8</v>
      </c>
      <c r="C10" s="2">
        <v>480000</v>
      </c>
    </row>
    <row r="11" spans="1:3" x14ac:dyDescent="0.25">
      <c r="A11" s="17" t="s">
        <v>9</v>
      </c>
      <c r="C11" s="2">
        <v>200000</v>
      </c>
    </row>
    <row r="12" spans="1:3" x14ac:dyDescent="0.25">
      <c r="A12" s="17" t="s">
        <v>46</v>
      </c>
      <c r="C12" s="2">
        <v>40000</v>
      </c>
    </row>
    <row r="15" spans="1:3" x14ac:dyDescent="0.25">
      <c r="A15" s="16" t="s">
        <v>48</v>
      </c>
      <c r="B15" s="1"/>
    </row>
    <row r="17" spans="1:4" x14ac:dyDescent="0.25">
      <c r="C17" s="5" t="s">
        <v>40</v>
      </c>
    </row>
    <row r="18" spans="1:4" x14ac:dyDescent="0.25">
      <c r="A18" s="17" t="s">
        <v>10</v>
      </c>
      <c r="C18">
        <v>0</v>
      </c>
      <c r="D18" t="s">
        <v>49</v>
      </c>
    </row>
    <row r="19" spans="1:4" x14ac:dyDescent="0.25">
      <c r="A19" s="17" t="s">
        <v>8</v>
      </c>
      <c r="C19" s="2">
        <v>150000</v>
      </c>
      <c r="D19" t="s">
        <v>11</v>
      </c>
    </row>
    <row r="20" spans="1:4" x14ac:dyDescent="0.25">
      <c r="A20" s="17" t="s">
        <v>12</v>
      </c>
      <c r="C20" s="2">
        <v>200000</v>
      </c>
    </row>
    <row r="21" spans="1:4" x14ac:dyDescent="0.25">
      <c r="A21" s="17" t="s">
        <v>13</v>
      </c>
      <c r="C21" s="2">
        <v>220000</v>
      </c>
    </row>
    <row r="22" spans="1:4" x14ac:dyDescent="0.25">
      <c r="A22" s="17" t="s">
        <v>14</v>
      </c>
      <c r="C22" s="2">
        <v>80000</v>
      </c>
    </row>
    <row r="23" spans="1:4" x14ac:dyDescent="0.25">
      <c r="A23" s="17" t="s">
        <v>15</v>
      </c>
      <c r="C23" s="2">
        <v>30000</v>
      </c>
    </row>
    <row r="25" spans="1:4" x14ac:dyDescent="0.25">
      <c r="A25" s="16" t="s">
        <v>18</v>
      </c>
      <c r="B25" s="1"/>
    </row>
    <row r="27" spans="1:4" x14ac:dyDescent="0.25">
      <c r="A27" s="23" t="s">
        <v>50</v>
      </c>
    </row>
    <row r="29" spans="1:4" x14ac:dyDescent="0.25">
      <c r="A29" s="23" t="s">
        <v>51</v>
      </c>
    </row>
    <row r="31" spans="1:4" x14ac:dyDescent="0.25">
      <c r="A31" s="16" t="s">
        <v>1</v>
      </c>
      <c r="B31" s="1"/>
    </row>
    <row r="32" spans="1:4" x14ac:dyDescent="0.25">
      <c r="C32" s="5" t="s">
        <v>39</v>
      </c>
      <c r="D32" t="s">
        <v>28</v>
      </c>
    </row>
    <row r="33" spans="1:4" x14ac:dyDescent="0.25">
      <c r="A33" s="17" t="s">
        <v>2</v>
      </c>
      <c r="C33" s="2">
        <v>5000000</v>
      </c>
      <c r="D33" s="10"/>
    </row>
    <row r="34" spans="1:4" x14ac:dyDescent="0.25">
      <c r="C34" s="2"/>
      <c r="D34" s="10"/>
    </row>
    <row r="35" spans="1:4" x14ac:dyDescent="0.25">
      <c r="A35" s="17" t="s">
        <v>3</v>
      </c>
      <c r="C35" s="2">
        <v>2500000</v>
      </c>
      <c r="D35" s="10">
        <f>+C35/C33</f>
        <v>0.5</v>
      </c>
    </row>
    <row r="36" spans="1:4" x14ac:dyDescent="0.25">
      <c r="C36" s="2"/>
      <c r="D36" s="10"/>
    </row>
    <row r="37" spans="1:4" x14ac:dyDescent="0.25">
      <c r="A37" s="17" t="s">
        <v>4</v>
      </c>
      <c r="C37" s="2">
        <v>480000</v>
      </c>
      <c r="D37" s="10">
        <f>+C37/C33</f>
        <v>9.6000000000000002E-2</v>
      </c>
    </row>
    <row r="38" spans="1:4" x14ac:dyDescent="0.25">
      <c r="A38" s="17" t="s">
        <v>5</v>
      </c>
      <c r="C38" s="2">
        <v>120000</v>
      </c>
      <c r="D38" s="10">
        <f>+C38/C33</f>
        <v>2.4E-2</v>
      </c>
    </row>
    <row r="39" spans="1:4" x14ac:dyDescent="0.25">
      <c r="C39" s="2"/>
      <c r="D39" s="10"/>
    </row>
    <row r="40" spans="1:4" x14ac:dyDescent="0.25">
      <c r="A40" s="17" t="s">
        <v>52</v>
      </c>
      <c r="C40" s="3">
        <v>250000</v>
      </c>
      <c r="D40" s="10">
        <f>+C40/C33</f>
        <v>0.05</v>
      </c>
    </row>
    <row r="41" spans="1:4" x14ac:dyDescent="0.25">
      <c r="C41" s="2"/>
      <c r="D41" s="10"/>
    </row>
    <row r="42" spans="1:4" x14ac:dyDescent="0.25">
      <c r="A42" s="17" t="s">
        <v>6</v>
      </c>
      <c r="C42" s="4">
        <v>1650000</v>
      </c>
      <c r="D42" s="10">
        <f>+C42/C33</f>
        <v>0.33</v>
      </c>
    </row>
    <row r="44" spans="1:4" x14ac:dyDescent="0.25">
      <c r="A44" s="17" t="s">
        <v>41</v>
      </c>
      <c r="C44" s="19">
        <v>950000</v>
      </c>
    </row>
    <row r="45" spans="1:4" x14ac:dyDescent="0.25">
      <c r="A45" s="17" t="s">
        <v>42</v>
      </c>
      <c r="C45" s="19">
        <v>500000</v>
      </c>
    </row>
    <row r="47" spans="1:4" x14ac:dyDescent="0.25">
      <c r="A47" s="17" t="s">
        <v>55</v>
      </c>
    </row>
    <row r="48" spans="1:4" x14ac:dyDescent="0.25">
      <c r="A48" s="17" t="s">
        <v>53</v>
      </c>
    </row>
    <row r="49" spans="1:3" x14ac:dyDescent="0.25">
      <c r="A49" s="17" t="s">
        <v>54</v>
      </c>
      <c r="C49">
        <v>1.5</v>
      </c>
    </row>
    <row r="51" spans="1:3" x14ac:dyDescent="0.25">
      <c r="A51" s="16" t="s">
        <v>56</v>
      </c>
    </row>
    <row r="54" spans="1:3" x14ac:dyDescent="0.25">
      <c r="A54" s="24" t="s">
        <v>16</v>
      </c>
    </row>
    <row r="56" spans="1:3" x14ac:dyDescent="0.25">
      <c r="A56" s="16" t="s">
        <v>17</v>
      </c>
      <c r="B56" s="1"/>
    </row>
    <row r="58" spans="1:3" x14ac:dyDescent="0.25">
      <c r="A58" s="17" t="s">
        <v>58</v>
      </c>
    </row>
    <row r="60" spans="1:3" x14ac:dyDescent="0.25">
      <c r="C60" s="5" t="s">
        <v>19</v>
      </c>
    </row>
    <row r="62" spans="1:3" x14ac:dyDescent="0.25">
      <c r="B62" t="str">
        <f>A9</f>
        <v xml:space="preserve">הכנסה ממשכורת החברה </v>
      </c>
      <c r="C62" s="19">
        <f>C9</f>
        <v>120000</v>
      </c>
    </row>
    <row r="63" spans="1:3" x14ac:dyDescent="0.25">
      <c r="B63" t="str">
        <f>A10</f>
        <v xml:space="preserve">הכנסה מעסק </v>
      </c>
      <c r="C63" s="19">
        <f>C10</f>
        <v>480000</v>
      </c>
    </row>
    <row r="64" spans="1:3" x14ac:dyDescent="0.25">
      <c r="B64" t="str">
        <f>A11</f>
        <v>הכנסה מדיבדנד מחברת המעטים</v>
      </c>
      <c r="C64" s="19">
        <f>C11</f>
        <v>200000</v>
      </c>
    </row>
    <row r="65" spans="1:4" x14ac:dyDescent="0.25">
      <c r="B65" t="str">
        <f>A12</f>
        <v>הכנסה מפגיעת עבודה כעצמאי</v>
      </c>
      <c r="C65" s="19">
        <f>C12</f>
        <v>40000</v>
      </c>
    </row>
    <row r="66" spans="1:4" x14ac:dyDescent="0.25">
      <c r="B66" t="s">
        <v>20</v>
      </c>
      <c r="C66" s="20">
        <v>300000</v>
      </c>
    </row>
    <row r="67" spans="1:4" x14ac:dyDescent="0.25">
      <c r="C67" s="19">
        <f>SUM(C62:C66)</f>
        <v>1140000</v>
      </c>
    </row>
    <row r="69" spans="1:4" x14ac:dyDescent="0.25">
      <c r="B69" s="1" t="s">
        <v>57</v>
      </c>
    </row>
    <row r="71" spans="1:4" x14ac:dyDescent="0.25">
      <c r="A71" s="16" t="s">
        <v>21</v>
      </c>
      <c r="B71" s="1"/>
    </row>
    <row r="73" spans="1:4" x14ac:dyDescent="0.25">
      <c r="A73" s="17" t="s">
        <v>58</v>
      </c>
    </row>
    <row r="74" spans="1:4" x14ac:dyDescent="0.25">
      <c r="C74" s="6" t="s">
        <v>19</v>
      </c>
    </row>
    <row r="76" spans="1:4" x14ac:dyDescent="0.25">
      <c r="B76" t="str">
        <f t="shared" ref="B76:B81" si="0">A18</f>
        <v xml:space="preserve">הכנסה ממשכורת בחברה </v>
      </c>
      <c r="C76">
        <f>C18</f>
        <v>0</v>
      </c>
    </row>
    <row r="77" spans="1:4" x14ac:dyDescent="0.25">
      <c r="B77" t="str">
        <f t="shared" si="0"/>
        <v xml:space="preserve">הכנסה מעסק </v>
      </c>
      <c r="C77" s="2">
        <f>C19</f>
        <v>150000</v>
      </c>
      <c r="D77" t="s">
        <v>59</v>
      </c>
    </row>
    <row r="78" spans="1:4" x14ac:dyDescent="0.25">
      <c r="B78" t="str">
        <f t="shared" si="0"/>
        <v>הכנסה מדיבידנד מחברת המעטים</v>
      </c>
      <c r="C78" s="2">
        <f>C20</f>
        <v>200000</v>
      </c>
    </row>
    <row r="79" spans="1:4" x14ac:dyDescent="0.25">
      <c r="B79" t="str">
        <f t="shared" si="0"/>
        <v>פיצויי פיטורין</v>
      </c>
      <c r="C79" s="2">
        <f>C21</f>
        <v>220000</v>
      </c>
    </row>
    <row r="80" spans="1:4" x14ac:dyDescent="0.25">
      <c r="B80" t="str">
        <f t="shared" si="0"/>
        <v>פיצויים עקב תאונה</v>
      </c>
      <c r="C80" s="2">
        <f>C22</f>
        <v>80000</v>
      </c>
    </row>
    <row r="81" spans="2:3" x14ac:dyDescent="0.25">
      <c r="B81" t="str">
        <f t="shared" si="0"/>
        <v xml:space="preserve">מילואים מביטוח לאומי </v>
      </c>
      <c r="C81" s="7">
        <v>25000</v>
      </c>
    </row>
    <row r="82" spans="2:3" x14ac:dyDescent="0.25">
      <c r="B82" t="s">
        <v>22</v>
      </c>
      <c r="C82" s="3">
        <v>300000</v>
      </c>
    </row>
    <row r="83" spans="2:3" x14ac:dyDescent="0.25">
      <c r="C83" s="8">
        <f>SUM(C76:C82)</f>
        <v>975000</v>
      </c>
    </row>
    <row r="84" spans="2:3" x14ac:dyDescent="0.25">
      <c r="C84" s="2"/>
    </row>
    <row r="85" spans="2:3" x14ac:dyDescent="0.25">
      <c r="B85" s="1" t="s">
        <v>43</v>
      </c>
      <c r="C85" s="2"/>
    </row>
    <row r="86" spans="2:3" x14ac:dyDescent="0.25">
      <c r="C86" s="2"/>
    </row>
    <row r="87" spans="2:3" x14ac:dyDescent="0.25">
      <c r="C87" s="2"/>
    </row>
    <row r="88" spans="2:3" x14ac:dyDescent="0.25">
      <c r="B88" s="1" t="s">
        <v>23</v>
      </c>
      <c r="C88" s="18" t="s">
        <v>19</v>
      </c>
    </row>
    <row r="89" spans="2:3" x14ac:dyDescent="0.25">
      <c r="C89" s="2"/>
    </row>
    <row r="90" spans="2:3" x14ac:dyDescent="0.25">
      <c r="B90" t="s">
        <v>24</v>
      </c>
      <c r="C90" s="2">
        <v>150000</v>
      </c>
    </row>
    <row r="91" spans="2:3" x14ac:dyDescent="0.25">
      <c r="B91" t="s">
        <v>25</v>
      </c>
      <c r="C91" s="3">
        <v>25000</v>
      </c>
    </row>
    <row r="92" spans="2:3" x14ac:dyDescent="0.25">
      <c r="C92" s="2">
        <f>SUM(C90:C91)</f>
        <v>175000</v>
      </c>
    </row>
    <row r="93" spans="2:3" x14ac:dyDescent="0.25">
      <c r="C93" s="2"/>
    </row>
    <row r="94" spans="2:3" x14ac:dyDescent="0.25">
      <c r="B94" s="15" t="s">
        <v>44</v>
      </c>
      <c r="C94" s="2">
        <f>+C92/12*0.7</f>
        <v>10208.333333333334</v>
      </c>
    </row>
    <row r="96" spans="2:3" x14ac:dyDescent="0.25">
      <c r="B96" t="s">
        <v>60</v>
      </c>
      <c r="C96" s="2">
        <v>3025</v>
      </c>
    </row>
    <row r="98" spans="2:4" x14ac:dyDescent="0.25">
      <c r="B98" t="s">
        <v>26</v>
      </c>
      <c r="C98" s="9">
        <f>+C94+C96</f>
        <v>13233.333333333334</v>
      </c>
    </row>
    <row r="101" spans="2:4" x14ac:dyDescent="0.25">
      <c r="B101" s="1" t="s">
        <v>27</v>
      </c>
    </row>
    <row r="103" spans="2:4" x14ac:dyDescent="0.25">
      <c r="B103" t="s">
        <v>61</v>
      </c>
    </row>
    <row r="105" spans="2:4" x14ac:dyDescent="0.25">
      <c r="B105" t="s">
        <v>29</v>
      </c>
    </row>
    <row r="107" spans="2:4" x14ac:dyDescent="0.25">
      <c r="B107" t="s">
        <v>30</v>
      </c>
      <c r="D107" s="10">
        <f>1-500/950</f>
        <v>0.47368421052631582</v>
      </c>
    </row>
    <row r="109" spans="2:4" x14ac:dyDescent="0.25">
      <c r="B109" s="1" t="s">
        <v>31</v>
      </c>
    </row>
    <row r="111" spans="2:4" x14ac:dyDescent="0.25">
      <c r="B111" s="11" t="s">
        <v>32</v>
      </c>
      <c r="D111" s="12">
        <v>0.46</v>
      </c>
    </row>
    <row r="113" spans="2:4" x14ac:dyDescent="0.25">
      <c r="B113" t="s">
        <v>33</v>
      </c>
      <c r="D113" s="12">
        <v>0.3</v>
      </c>
    </row>
    <row r="115" spans="2:4" x14ac:dyDescent="0.25">
      <c r="B115" t="s">
        <v>62</v>
      </c>
      <c r="D115" s="12">
        <v>0.2</v>
      </c>
    </row>
    <row r="118" spans="2:4" x14ac:dyDescent="0.25">
      <c r="B118" t="s">
        <v>34</v>
      </c>
      <c r="D118" s="21">
        <f>+D113*D115*C44</f>
        <v>57000</v>
      </c>
    </row>
    <row r="121" spans="2:4" x14ac:dyDescent="0.25">
      <c r="B121" s="1" t="s">
        <v>35</v>
      </c>
    </row>
    <row r="123" spans="2:4" x14ac:dyDescent="0.25">
      <c r="B123" t="s">
        <v>36</v>
      </c>
      <c r="D123" s="12">
        <f>+D42</f>
        <v>0.33</v>
      </c>
    </row>
    <row r="124" spans="2:4" x14ac:dyDescent="0.25">
      <c r="B124" s="15" t="s">
        <v>63</v>
      </c>
      <c r="D124" s="10">
        <f>+D35*10%</f>
        <v>0.05</v>
      </c>
    </row>
    <row r="125" spans="2:4" x14ac:dyDescent="0.25">
      <c r="B125" t="s">
        <v>37</v>
      </c>
      <c r="D125" s="12">
        <f>+D40</f>
        <v>0.05</v>
      </c>
    </row>
    <row r="126" spans="2:4" x14ac:dyDescent="0.25">
      <c r="B126" t="s">
        <v>38</v>
      </c>
      <c r="D126" s="13">
        <f>0.25*0.12</f>
        <v>0.03</v>
      </c>
    </row>
    <row r="127" spans="2:4" x14ac:dyDescent="0.25">
      <c r="D127" s="14">
        <f>SUM(D123:D126)</f>
        <v>0.45999999999999996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knasim1</cp:lastModifiedBy>
  <cp:lastPrinted>2020-05-07T09:55:47Z</cp:lastPrinted>
  <dcterms:created xsi:type="dcterms:W3CDTF">2015-06-05T18:19:34Z</dcterms:created>
  <dcterms:modified xsi:type="dcterms:W3CDTF">2020-05-07T12:40:48Z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S_WORKBOOK_UID">
    <vt:lpwstr>20770cce739b44f285a90114c1823555</vt:lpwstr>
  </property>
</Properties>
</file>